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8" i="1" l="1"/>
  <c r="J188" i="1"/>
  <c r="I188" i="1"/>
  <c r="H188" i="1"/>
  <c r="G188" i="1"/>
  <c r="F188" i="1"/>
  <c r="L169" i="1" l="1"/>
  <c r="L150" i="1" l="1"/>
  <c r="L112" i="1" l="1"/>
  <c r="L55" i="1" l="1"/>
  <c r="L36" i="1"/>
  <c r="L17" i="1"/>
  <c r="J169" i="1"/>
  <c r="J150" i="1"/>
  <c r="I150" i="1"/>
  <c r="J131" i="1"/>
  <c r="J112" i="1"/>
  <c r="I112" i="1"/>
  <c r="J55" i="1" l="1"/>
  <c r="F55" i="1"/>
  <c r="F61" i="1" s="1"/>
  <c r="F36" i="1"/>
  <c r="J36" i="1"/>
  <c r="I36" i="1"/>
  <c r="H23" i="1"/>
  <c r="J17" i="1"/>
  <c r="I17" i="1"/>
  <c r="H17" i="1"/>
  <c r="G17" i="1"/>
  <c r="F17" i="1"/>
  <c r="J2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I23" i="1"/>
  <c r="G23" i="1"/>
  <c r="F23" i="1"/>
  <c r="B14" i="1"/>
  <c r="A14" i="1"/>
  <c r="L13" i="1"/>
  <c r="J13" i="1"/>
  <c r="I13" i="1"/>
  <c r="H13" i="1"/>
  <c r="G13" i="1"/>
  <c r="F13" i="1"/>
  <c r="H195" i="1" l="1"/>
  <c r="L138" i="1"/>
  <c r="L195" i="1"/>
  <c r="L100" i="1"/>
  <c r="L176" i="1"/>
  <c r="L157" i="1"/>
  <c r="L119" i="1"/>
  <c r="L62" i="1"/>
  <c r="L43" i="1"/>
  <c r="L24" i="1"/>
  <c r="F195" i="1"/>
  <c r="J195" i="1"/>
  <c r="J176" i="1"/>
  <c r="H176" i="1"/>
  <c r="F176" i="1"/>
  <c r="G157" i="1"/>
  <c r="J157" i="1"/>
  <c r="H157" i="1"/>
  <c r="J138" i="1"/>
  <c r="G138" i="1"/>
  <c r="F138" i="1"/>
  <c r="F119" i="1"/>
  <c r="J119" i="1"/>
  <c r="J100" i="1"/>
  <c r="F100" i="1"/>
  <c r="H81" i="1"/>
  <c r="F81" i="1"/>
  <c r="I62" i="1"/>
  <c r="H62" i="1"/>
  <c r="G62" i="1"/>
  <c r="J62" i="1"/>
  <c r="F62" i="1"/>
  <c r="J43" i="1"/>
  <c r="H43" i="1"/>
  <c r="G43" i="1"/>
  <c r="F24" i="1"/>
  <c r="I24" i="1"/>
  <c r="I196" i="1" s="1"/>
  <c r="H24" i="1"/>
  <c r="G24" i="1"/>
  <c r="J24" i="1"/>
  <c r="L196" i="1" l="1"/>
  <c r="F196" i="1"/>
  <c r="H196" i="1"/>
  <c r="G196" i="1"/>
  <c r="J196" i="1"/>
</calcChain>
</file>

<file path=xl/sharedStrings.xml><?xml version="1.0" encoding="utf-8"?>
<sst xmlns="http://schemas.openxmlformats.org/spreadsheetml/2006/main" count="268" uniqueCount="87">
  <si>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</si>
  <si>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</si>
  <si>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</si>
  <si>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</si>
  <si>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</si>
  <si>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</si>
  <si>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</si>
  <si>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</si>
  <si>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</si>
  <si>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</si>
  <si>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</si>
  <si>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</si>
  <si>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</si>
  <si>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</si>
  <si>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</si>
  <si>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</si>
  <si>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</si>
  <si>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</si>
  <si>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</si>
  <si>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</si>
  <si>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</si>
  <si>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</si>
  <si>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</si>
  <si>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</si>
  <si>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</si>
  <si>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</si>
  <si>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</si>
  <si>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</si>
  <si>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</si>
  <si>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</si>
  <si>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</si>
  <si>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</si>
  <si>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</si>
  <si>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</si>
  <si>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</si>
  <si>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</si>
  <si>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</si>
  <si>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</si>
  <si>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</si>
  <si>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и.о. директора </t>
  </si>
  <si>
    <t>И.И. Кузнецова</t>
  </si>
  <si>
    <t>суп крестьянский с крупой</t>
  </si>
  <si>
    <t>кнели из говядины</t>
  </si>
  <si>
    <t>каша гречневая расыпчатая и соус томатный</t>
  </si>
  <si>
    <t>219/265</t>
  </si>
  <si>
    <t>компот из кураги (плодов или ягод сушенных)</t>
  </si>
  <si>
    <t>хлеб пшеничный</t>
  </si>
  <si>
    <t>хлеб ржаной</t>
  </si>
  <si>
    <t>булочка "Веснушка"</t>
  </si>
  <si>
    <t xml:space="preserve">суп картофельный с рыбными консервами </t>
  </si>
  <si>
    <t>картофельное пюре и соус томатный</t>
  </si>
  <si>
    <t>241/265</t>
  </si>
  <si>
    <t>сдоба обыкновенная</t>
  </si>
  <si>
    <t>пряник</t>
  </si>
  <si>
    <t>суп картофельный с бобовыми</t>
  </si>
  <si>
    <t>котлета (биточки) рыбные</t>
  </si>
  <si>
    <t>рис отварной и соус томатный</t>
  </si>
  <si>
    <t>224/265</t>
  </si>
  <si>
    <t>кисель из концентрата из плодового или ягодного</t>
  </si>
  <si>
    <t>булочка дорожная</t>
  </si>
  <si>
    <t>борщ с капустой и картофелем</t>
  </si>
  <si>
    <t>рагу из птицы</t>
  </si>
  <si>
    <t>чай с сахаром</t>
  </si>
  <si>
    <t>печенье</t>
  </si>
  <si>
    <t>суп из овощей</t>
  </si>
  <si>
    <t>печень по-строгановски</t>
  </si>
  <si>
    <t>изделия макаронные отварные</t>
  </si>
  <si>
    <t>суп картофельный с крупой и рыбными консервами</t>
  </si>
  <si>
    <t>котлета, биточки, шницели из говядины</t>
  </si>
  <si>
    <t>200/15/7</t>
  </si>
  <si>
    <t>ватрушка с повидлом</t>
  </si>
  <si>
    <t>яблоко</t>
  </si>
  <si>
    <t>суп картофельный с макаронными изделиями</t>
  </si>
  <si>
    <t>куры отварные</t>
  </si>
  <si>
    <t>мандарин</t>
  </si>
  <si>
    <t>суп картофельный с рыбой</t>
  </si>
  <si>
    <t>тефтели из говядины с рисом (ежики)</t>
  </si>
  <si>
    <t xml:space="preserve">чай с лимоном </t>
  </si>
  <si>
    <t>свекольник МКБ</t>
  </si>
  <si>
    <t>рулет из говядины с яйцом</t>
  </si>
  <si>
    <t>изделия макаронные отварные и соус томатный</t>
  </si>
  <si>
    <t>227/265</t>
  </si>
  <si>
    <t>вафли</t>
  </si>
  <si>
    <t>рассольник ленинградский</t>
  </si>
  <si>
    <t>тефтели из говядины паровые</t>
  </si>
  <si>
    <t>сок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</si>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</sst>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5</v>
      </c>
      <c r="H15" s="43">
        <v>8</v>
      </c>
      <c r="I15" s="43">
        <v>15</v>
      </c>
      <c r="J15" s="43">
        <v>150</v>
      </c>
      <c r="K15" s="44">
        <v>51</v>
      </c>
      <c r="L15" s="43">
        <v>14.24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16</v>
      </c>
      <c r="H16" s="43">
        <v>19</v>
      </c>
      <c r="I16" s="43">
        <v>6</v>
      </c>
      <c r="J16" s="43">
        <v>263</v>
      </c>
      <c r="K16" s="44">
        <v>187</v>
      </c>
      <c r="L16" s="43">
        <v>36.78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f>150+30</f>
        <v>180</v>
      </c>
      <c r="G17" s="43">
        <f>14</f>
        <v>14</v>
      </c>
      <c r="H17" s="43">
        <f>9+2</f>
        <v>11</v>
      </c>
      <c r="I17" s="43">
        <f>72+3</f>
        <v>75</v>
      </c>
      <c r="J17" s="43">
        <f>423+28</f>
        <v>451</v>
      </c>
      <c r="K17" s="44" t="s">
        <v>44</v>
      </c>
      <c r="L17" s="43">
        <f>11.41+1.08</f>
        <v>12.49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23</v>
      </c>
      <c r="J18" s="43">
        <v>92</v>
      </c>
      <c r="K18" s="44">
        <v>280</v>
      </c>
      <c r="L18" s="43">
        <v>3.9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482</v>
      </c>
      <c r="L19" s="43">
        <v>1.63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481</v>
      </c>
      <c r="L20" s="43">
        <v>1.63</v>
      </c>
    </row>
    <row r="21" spans="1:12" ht="15" x14ac:dyDescent="0.25">
      <c r="A21" s="23"/>
      <c r="B21" s="15"/>
      <c r="C21" s="11"/>
      <c r="D21" s="6"/>
      <c r="E21" s="42" t="s">
        <v>48</v>
      </c>
      <c r="F21" s="43">
        <v>60</v>
      </c>
      <c r="G21" s="43">
        <v>5</v>
      </c>
      <c r="H21" s="43">
        <v>4</v>
      </c>
      <c r="I21" s="43">
        <v>35</v>
      </c>
      <c r="J21" s="43">
        <v>201</v>
      </c>
      <c r="K21" s="44">
        <v>307</v>
      </c>
      <c r="L21" s="43">
        <v>4.96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44</v>
      </c>
      <c r="H23" s="19">
        <f t="shared" si="2"/>
        <v>42</v>
      </c>
      <c r="I23" s="19">
        <f t="shared" si="2"/>
        <v>179</v>
      </c>
      <c r="J23" s="19">
        <f t="shared" si="2"/>
        <v>1282</v>
      </c>
      <c r="K23" s="25"/>
      <c r="L23" s="19">
        <f t="shared" ref="L23" si="3">SUM(L14:L22)</f>
        <v>75.63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790</v>
      </c>
      <c r="G24" s="32">
        <f t="shared" ref="G24:J24" si="4">G13+G23</f>
        <v>44</v>
      </c>
      <c r="H24" s="32">
        <f t="shared" si="4"/>
        <v>42</v>
      </c>
      <c r="I24" s="32">
        <f t="shared" si="4"/>
        <v>179</v>
      </c>
      <c r="J24" s="32">
        <f t="shared" si="4"/>
        <v>1282</v>
      </c>
      <c r="K24" s="32"/>
      <c r="L24" s="32">
        <f t="shared" ref="L24" si="5">L13+L23</f>
        <v>75.63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7</v>
      </c>
      <c r="H34" s="43">
        <v>8</v>
      </c>
      <c r="I34" s="43">
        <v>21</v>
      </c>
      <c r="J34" s="43">
        <v>185</v>
      </c>
      <c r="K34" s="44">
        <v>72</v>
      </c>
      <c r="L34" s="43">
        <v>25.32</v>
      </c>
    </row>
    <row r="35" spans="1:12" ht="15" x14ac:dyDescent="0.25">
      <c r="A35" s="14"/>
      <c r="B35" s="15"/>
      <c r="C35" s="11"/>
      <c r="D35" s="7" t="s">
        <v>28</v>
      </c>
      <c r="E35" s="51" t="s">
        <v>68</v>
      </c>
      <c r="F35" s="43">
        <v>90</v>
      </c>
      <c r="G35" s="43">
        <v>16</v>
      </c>
      <c r="H35" s="43">
        <v>19</v>
      </c>
      <c r="I35" s="43">
        <v>6</v>
      </c>
      <c r="J35" s="43">
        <v>263</v>
      </c>
      <c r="K35" s="44">
        <v>189</v>
      </c>
      <c r="L35" s="43">
        <v>39.25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f>150+30</f>
        <v>180</v>
      </c>
      <c r="G36" s="43">
        <v>4</v>
      </c>
      <c r="H36" s="43">
        <v>10</v>
      </c>
      <c r="I36" s="43">
        <f>31+3</f>
        <v>34</v>
      </c>
      <c r="J36" s="43">
        <f>215+28</f>
        <v>243</v>
      </c>
      <c r="K36" s="44" t="s">
        <v>51</v>
      </c>
      <c r="L36" s="43">
        <f>17.5+1.08</f>
        <v>18.579999999999998</v>
      </c>
    </row>
    <row r="37" spans="1:12" ht="15" x14ac:dyDescent="0.25">
      <c r="A37" s="14"/>
      <c r="B37" s="15"/>
      <c r="C37" s="11"/>
      <c r="D37" s="7" t="s">
        <v>30</v>
      </c>
      <c r="E37" s="51" t="s">
        <v>62</v>
      </c>
      <c r="F37" s="43">
        <v>200</v>
      </c>
      <c r="G37" s="43"/>
      <c r="H37" s="43"/>
      <c r="I37" s="43">
        <v>12</v>
      </c>
      <c r="J37" s="43">
        <v>49</v>
      </c>
      <c r="K37" s="44">
        <v>300</v>
      </c>
      <c r="L37" s="43">
        <v>1.8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>
        <v>482</v>
      </c>
      <c r="L38" s="43">
        <v>1.63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>
        <v>481</v>
      </c>
      <c r="L39" s="43">
        <v>1.63</v>
      </c>
    </row>
    <row r="40" spans="1:12" ht="15" x14ac:dyDescent="0.25">
      <c r="A40" s="14"/>
      <c r="B40" s="15"/>
      <c r="C40" s="11"/>
      <c r="D40" s="6"/>
      <c r="E40" s="42" t="s">
        <v>52</v>
      </c>
      <c r="F40" s="43">
        <v>60</v>
      </c>
      <c r="G40" s="43">
        <v>5</v>
      </c>
      <c r="H40" s="43">
        <v>4</v>
      </c>
      <c r="I40" s="43">
        <v>35</v>
      </c>
      <c r="J40" s="43">
        <v>198</v>
      </c>
      <c r="K40" s="44">
        <v>319</v>
      </c>
      <c r="L40" s="43">
        <v>3.87</v>
      </c>
    </row>
    <row r="41" spans="1:12" ht="15" x14ac:dyDescent="0.25">
      <c r="A41" s="14"/>
      <c r="B41" s="15"/>
      <c r="C41" s="11"/>
      <c r="D41" s="6"/>
      <c r="E41" s="42" t="s">
        <v>53</v>
      </c>
      <c r="F41" s="43">
        <v>50</v>
      </c>
      <c r="G41" s="43">
        <v>4.8</v>
      </c>
      <c r="H41" s="43">
        <v>2.8</v>
      </c>
      <c r="I41" s="43">
        <v>78</v>
      </c>
      <c r="J41" s="43">
        <v>335.8</v>
      </c>
      <c r="K41" s="44"/>
      <c r="L41" s="43">
        <v>10.6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40.799999999999997</v>
      </c>
      <c r="H42" s="19">
        <f t="shared" ref="H42" si="11">SUM(H33:H41)</f>
        <v>43.8</v>
      </c>
      <c r="I42" s="19">
        <f t="shared" ref="I42" si="12">SUM(I33:I41)</f>
        <v>211</v>
      </c>
      <c r="J42" s="19">
        <f t="shared" ref="J42:L42" si="13">SUM(J33:J41)</f>
        <v>1398.8</v>
      </c>
      <c r="K42" s="25"/>
      <c r="L42" s="19">
        <f t="shared" si="13"/>
        <v>102.67999999999998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840</v>
      </c>
      <c r="G43" s="32">
        <f t="shared" ref="G43" si="14">G32+G42</f>
        <v>40.799999999999997</v>
      </c>
      <c r="H43" s="32">
        <f t="shared" ref="H43" si="15">H32+H42</f>
        <v>43.8</v>
      </c>
      <c r="I43" s="32">
        <f t="shared" ref="I43" si="16">I32+I42</f>
        <v>211</v>
      </c>
      <c r="J43" s="32">
        <f t="shared" ref="J43:L43" si="17">J32+J42</f>
        <v>1398.8</v>
      </c>
      <c r="K43" s="32"/>
      <c r="L43" s="32">
        <f t="shared" si="17"/>
        <v>102.67999999999998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5</v>
      </c>
      <c r="H53" s="43">
        <v>5</v>
      </c>
      <c r="I53" s="43">
        <v>29</v>
      </c>
      <c r="J53" s="43">
        <v>109</v>
      </c>
      <c r="K53" s="44">
        <v>45</v>
      </c>
      <c r="L53" s="43">
        <v>12.34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10</v>
      </c>
      <c r="H54" s="43">
        <v>4</v>
      </c>
      <c r="I54" s="43">
        <v>13</v>
      </c>
      <c r="J54" s="43">
        <v>129</v>
      </c>
      <c r="K54" s="44">
        <v>279</v>
      </c>
      <c r="L54" s="43">
        <v>23.87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f>150+30</f>
        <v>180</v>
      </c>
      <c r="G55" s="43">
        <v>20</v>
      </c>
      <c r="H55" s="43">
        <v>2</v>
      </c>
      <c r="I55" s="43">
        <v>3</v>
      </c>
      <c r="J55" s="43">
        <f>210+28</f>
        <v>238</v>
      </c>
      <c r="K55" s="44" t="s">
        <v>57</v>
      </c>
      <c r="L55" s="43">
        <f>6.34+1.38</f>
        <v>7.72</v>
      </c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1</v>
      </c>
      <c r="H56" s="43"/>
      <c r="I56" s="43">
        <v>29</v>
      </c>
      <c r="J56" s="43">
        <v>117</v>
      </c>
      <c r="K56" s="44">
        <v>274</v>
      </c>
      <c r="L56" s="43">
        <v>3.94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482</v>
      </c>
      <c r="L57" s="43">
        <v>1.63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481</v>
      </c>
      <c r="L58" s="43">
        <v>1.63</v>
      </c>
    </row>
    <row r="59" spans="1:12" ht="15" x14ac:dyDescent="0.25">
      <c r="A59" s="23"/>
      <c r="B59" s="15"/>
      <c r="C59" s="11"/>
      <c r="D59" s="6"/>
      <c r="E59" s="42" t="s">
        <v>59</v>
      </c>
      <c r="F59" s="43">
        <v>60</v>
      </c>
      <c r="G59" s="43">
        <v>4</v>
      </c>
      <c r="H59" s="43">
        <v>9</v>
      </c>
      <c r="I59" s="43">
        <v>34</v>
      </c>
      <c r="J59" s="43">
        <v>237</v>
      </c>
      <c r="K59" s="44">
        <v>313</v>
      </c>
      <c r="L59" s="43">
        <v>12.77</v>
      </c>
    </row>
    <row r="60" spans="1:12" ht="15" x14ac:dyDescent="0.25">
      <c r="A60" s="23"/>
      <c r="B60" s="15"/>
      <c r="C60" s="11"/>
      <c r="D60" s="6"/>
      <c r="E60" s="51" t="s">
        <v>85</v>
      </c>
      <c r="F60" s="43">
        <v>200</v>
      </c>
      <c r="G60" s="43">
        <v>36</v>
      </c>
      <c r="H60" s="43"/>
      <c r="I60" s="43">
        <v>2</v>
      </c>
      <c r="J60" s="43">
        <v>6</v>
      </c>
      <c r="K60" s="44"/>
      <c r="L60" s="43">
        <v>26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990</v>
      </c>
      <c r="G61" s="19">
        <f t="shared" ref="G61" si="22">SUM(G52:G60)</f>
        <v>80</v>
      </c>
      <c r="H61" s="19">
        <f t="shared" ref="H61" si="23">SUM(H52:H60)</f>
        <v>20</v>
      </c>
      <c r="I61" s="19">
        <f t="shared" ref="I61" si="24">SUM(I52:I60)</f>
        <v>135</v>
      </c>
      <c r="J61" s="19">
        <f t="shared" ref="J61:L61" si="25">SUM(J52:J60)</f>
        <v>961</v>
      </c>
      <c r="K61" s="25"/>
      <c r="L61" s="19">
        <f t="shared" si="25"/>
        <v>89.9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990</v>
      </c>
      <c r="G62" s="32">
        <f t="shared" ref="G62" si="26">G51+G61</f>
        <v>80</v>
      </c>
      <c r="H62" s="32">
        <f t="shared" ref="H62" si="27">H51+H61</f>
        <v>20</v>
      </c>
      <c r="I62" s="32">
        <f t="shared" ref="I62" si="28">I51+I61</f>
        <v>135</v>
      </c>
      <c r="J62" s="32">
        <f t="shared" ref="J62:L62" si="29">J51+J61</f>
        <v>961</v>
      </c>
      <c r="K62" s="32"/>
      <c r="L62" s="32">
        <f t="shared" si="29"/>
        <v>89.9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60</v>
      </c>
      <c r="F72" s="43">
        <v>200</v>
      </c>
      <c r="G72" s="43">
        <v>5</v>
      </c>
      <c r="H72" s="43">
        <v>6</v>
      </c>
      <c r="I72" s="43">
        <v>31</v>
      </c>
      <c r="J72" s="43">
        <v>132</v>
      </c>
      <c r="K72" s="44">
        <v>37</v>
      </c>
      <c r="L72" s="43">
        <v>15.6</v>
      </c>
    </row>
    <row r="73" spans="1:12" ht="15" x14ac:dyDescent="0.25">
      <c r="A73" s="23"/>
      <c r="B73" s="15"/>
      <c r="C73" s="11"/>
      <c r="D73" s="7" t="s">
        <v>28</v>
      </c>
      <c r="E73" s="51" t="s">
        <v>61</v>
      </c>
      <c r="F73" s="43">
        <v>240</v>
      </c>
      <c r="G73" s="43">
        <v>21</v>
      </c>
      <c r="H73" s="43">
        <v>27</v>
      </c>
      <c r="I73" s="43">
        <v>23</v>
      </c>
      <c r="J73" s="43">
        <v>422</v>
      </c>
      <c r="K73" s="44">
        <v>214</v>
      </c>
      <c r="L73" s="43">
        <v>35.1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62</v>
      </c>
      <c r="F75" s="43">
        <v>200</v>
      </c>
      <c r="G75" s="43"/>
      <c r="H75" s="43"/>
      <c r="I75" s="43">
        <v>12</v>
      </c>
      <c r="J75" s="43">
        <v>49</v>
      </c>
      <c r="K75" s="44">
        <v>300</v>
      </c>
      <c r="L75" s="43">
        <v>1.8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482</v>
      </c>
      <c r="L76" s="43">
        <v>1.63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/>
      <c r="I77" s="43">
        <v>10</v>
      </c>
      <c r="J77" s="43">
        <v>54</v>
      </c>
      <c r="K77" s="44">
        <v>481</v>
      </c>
      <c r="L77" s="43">
        <v>1.63</v>
      </c>
    </row>
    <row r="78" spans="1:12" ht="15" x14ac:dyDescent="0.25">
      <c r="A78" s="23"/>
      <c r="B78" s="15"/>
      <c r="C78" s="11"/>
      <c r="D78" s="6"/>
      <c r="E78" s="51" t="s">
        <v>63</v>
      </c>
      <c r="F78" s="43">
        <v>50</v>
      </c>
      <c r="G78" s="43">
        <v>7</v>
      </c>
      <c r="H78" s="43">
        <v>12</v>
      </c>
      <c r="I78" s="43">
        <v>75</v>
      </c>
      <c r="J78" s="43">
        <v>417</v>
      </c>
      <c r="K78" s="44"/>
      <c r="L78" s="43">
        <v>9</v>
      </c>
    </row>
    <row r="79" spans="1:12" ht="15" x14ac:dyDescent="0.25">
      <c r="A79" s="23"/>
      <c r="B79" s="15"/>
      <c r="C79" s="11"/>
      <c r="D79" s="6"/>
      <c r="E79" s="51" t="s">
        <v>85</v>
      </c>
      <c r="F79" s="43">
        <v>200</v>
      </c>
      <c r="G79" s="43">
        <v>36</v>
      </c>
      <c r="H79" s="43"/>
      <c r="I79" s="43">
        <v>2</v>
      </c>
      <c r="J79" s="43">
        <v>6</v>
      </c>
      <c r="K79" s="44"/>
      <c r="L79" s="43">
        <v>26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73</v>
      </c>
      <c r="H80" s="19">
        <f t="shared" ref="H80" si="35">SUM(H71:H79)</f>
        <v>45</v>
      </c>
      <c r="I80" s="19">
        <f t="shared" ref="I80" si="36">SUM(I71:I79)</f>
        <v>168</v>
      </c>
      <c r="J80" s="19">
        <f t="shared" ref="J80:L80" si="37">SUM(J71:J79)</f>
        <v>1151</v>
      </c>
      <c r="K80" s="25"/>
      <c r="L80" s="19">
        <f t="shared" si="37"/>
        <v>90.76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950</v>
      </c>
      <c r="G81" s="32">
        <f t="shared" ref="G81" si="38">G70+G80</f>
        <v>73</v>
      </c>
      <c r="H81" s="32">
        <f t="shared" ref="H81" si="39">H70+H80</f>
        <v>45</v>
      </c>
      <c r="I81" s="32">
        <f t="shared" ref="I81" si="40">I70+I80</f>
        <v>168</v>
      </c>
      <c r="J81" s="32">
        <f t="shared" ref="J81:L81" si="41">J70+J80</f>
        <v>1151</v>
      </c>
      <c r="K81" s="32"/>
      <c r="L81" s="32">
        <f t="shared" si="41"/>
        <v>90.76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64</v>
      </c>
      <c r="F91" s="43">
        <v>200</v>
      </c>
      <c r="G91" s="43">
        <v>4</v>
      </c>
      <c r="H91" s="43">
        <v>6</v>
      </c>
      <c r="I91" s="43">
        <v>28</v>
      </c>
      <c r="J91" s="43">
        <v>125</v>
      </c>
      <c r="K91" s="44">
        <v>44</v>
      </c>
      <c r="L91" s="43">
        <v>15.86</v>
      </c>
    </row>
    <row r="92" spans="1:12" ht="15" x14ac:dyDescent="0.25">
      <c r="A92" s="23"/>
      <c r="B92" s="15"/>
      <c r="C92" s="11"/>
      <c r="D92" s="7" t="s">
        <v>28</v>
      </c>
      <c r="E92" s="51" t="s">
        <v>65</v>
      </c>
      <c r="F92" s="43">
        <v>90</v>
      </c>
      <c r="G92" s="43">
        <v>33</v>
      </c>
      <c r="H92" s="43">
        <v>41</v>
      </c>
      <c r="I92" s="43">
        <v>7</v>
      </c>
      <c r="J92" s="43">
        <v>529</v>
      </c>
      <c r="K92" s="44">
        <v>192</v>
      </c>
      <c r="L92" s="43">
        <v>38.99</v>
      </c>
    </row>
    <row r="93" spans="1:12" ht="15" x14ac:dyDescent="0.25">
      <c r="A93" s="23"/>
      <c r="B93" s="15"/>
      <c r="C93" s="11"/>
      <c r="D93" s="7" t="s">
        <v>29</v>
      </c>
      <c r="E93" s="51" t="s">
        <v>66</v>
      </c>
      <c r="F93" s="43">
        <v>150</v>
      </c>
      <c r="G93" s="43">
        <v>7</v>
      </c>
      <c r="H93" s="43">
        <v>7</v>
      </c>
      <c r="I93" s="43">
        <v>47</v>
      </c>
      <c r="J93" s="43">
        <v>281</v>
      </c>
      <c r="K93" s="44">
        <v>227</v>
      </c>
      <c r="L93" s="43">
        <v>9.49</v>
      </c>
    </row>
    <row r="94" spans="1:12" ht="15" x14ac:dyDescent="0.25">
      <c r="A94" s="23"/>
      <c r="B94" s="15"/>
      <c r="C94" s="11"/>
      <c r="D94" s="7" t="s">
        <v>30</v>
      </c>
      <c r="E94" s="51" t="s">
        <v>62</v>
      </c>
      <c r="F94" s="43">
        <v>200</v>
      </c>
      <c r="G94" s="43"/>
      <c r="H94" s="43"/>
      <c r="I94" s="43">
        <v>12</v>
      </c>
      <c r="J94" s="43">
        <v>49</v>
      </c>
      <c r="K94" s="44">
        <v>300</v>
      </c>
      <c r="L94" s="43">
        <v>1.8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</v>
      </c>
      <c r="H95" s="43"/>
      <c r="I95" s="43">
        <v>15</v>
      </c>
      <c r="J95" s="43">
        <v>71</v>
      </c>
      <c r="K95" s="44">
        <v>482</v>
      </c>
      <c r="L95" s="43">
        <v>1.63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481</v>
      </c>
      <c r="L96" s="43">
        <v>1.63</v>
      </c>
    </row>
    <row r="97" spans="1:12" ht="15" x14ac:dyDescent="0.25">
      <c r="A97" s="23"/>
      <c r="B97" s="15"/>
      <c r="C97" s="11"/>
      <c r="D97" s="6"/>
      <c r="E97" s="51" t="s">
        <v>71</v>
      </c>
      <c r="F97" s="43">
        <v>80</v>
      </c>
      <c r="G97" s="43">
        <v>4</v>
      </c>
      <c r="H97" s="43">
        <v>3</v>
      </c>
      <c r="I97" s="43">
        <v>10</v>
      </c>
      <c r="J97" s="43">
        <v>47</v>
      </c>
      <c r="K97" s="44"/>
      <c r="L97" s="43">
        <v>20.36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52</v>
      </c>
      <c r="H99" s="19">
        <f t="shared" ref="H99" si="47">SUM(H90:H98)</f>
        <v>57</v>
      </c>
      <c r="I99" s="19">
        <f t="shared" ref="I99" si="48">SUM(I90:I98)</f>
        <v>129</v>
      </c>
      <c r="J99" s="19">
        <f t="shared" ref="J99:L99" si="49">SUM(J90:J98)</f>
        <v>1156</v>
      </c>
      <c r="K99" s="25"/>
      <c r="L99" s="19">
        <f t="shared" si="49"/>
        <v>89.759999999999991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780</v>
      </c>
      <c r="G100" s="32">
        <f t="shared" ref="G100" si="50">G89+G99</f>
        <v>52</v>
      </c>
      <c r="H100" s="32">
        <f t="shared" ref="H100" si="51">H89+H99</f>
        <v>57</v>
      </c>
      <c r="I100" s="32">
        <f t="shared" ref="I100" si="52">I89+I99</f>
        <v>129</v>
      </c>
      <c r="J100" s="32">
        <f t="shared" ref="J100:L100" si="53">J89+J99</f>
        <v>1156</v>
      </c>
      <c r="K100" s="32"/>
      <c r="L100" s="32">
        <f t="shared" si="53"/>
        <v>89.759999999999991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67</v>
      </c>
      <c r="F110" s="43">
        <v>200</v>
      </c>
      <c r="G110" s="43">
        <v>6</v>
      </c>
      <c r="H110" s="43">
        <v>8</v>
      </c>
      <c r="I110" s="43">
        <v>18</v>
      </c>
      <c r="J110" s="43">
        <v>171</v>
      </c>
      <c r="K110" s="44">
        <v>71</v>
      </c>
      <c r="L110" s="43">
        <v>29.12</v>
      </c>
    </row>
    <row r="111" spans="1:12" ht="15" x14ac:dyDescent="0.25">
      <c r="A111" s="23"/>
      <c r="B111" s="15"/>
      <c r="C111" s="11"/>
      <c r="D111" s="7" t="s">
        <v>28</v>
      </c>
      <c r="E111" s="51" t="s">
        <v>68</v>
      </c>
      <c r="F111" s="43">
        <v>90</v>
      </c>
      <c r="G111" s="43">
        <v>15</v>
      </c>
      <c r="H111" s="43">
        <v>17</v>
      </c>
      <c r="I111" s="43">
        <v>8</v>
      </c>
      <c r="J111" s="43">
        <v>253</v>
      </c>
      <c r="K111" s="44">
        <v>189</v>
      </c>
      <c r="L111" s="43">
        <v>39.25</v>
      </c>
    </row>
    <row r="112" spans="1:12" ht="15" x14ac:dyDescent="0.25">
      <c r="A112" s="23"/>
      <c r="B112" s="15"/>
      <c r="C112" s="11"/>
      <c r="D112" s="7" t="s">
        <v>29</v>
      </c>
      <c r="E112" s="51" t="s">
        <v>50</v>
      </c>
      <c r="F112" s="43">
        <v>180</v>
      </c>
      <c r="G112" s="43">
        <v>4</v>
      </c>
      <c r="H112" s="43">
        <v>10</v>
      </c>
      <c r="I112" s="43">
        <f>31+3</f>
        <v>34</v>
      </c>
      <c r="J112" s="43">
        <f>214+28</f>
        <v>242</v>
      </c>
      <c r="K112" s="52" t="s">
        <v>51</v>
      </c>
      <c r="L112" s="43">
        <f>16.2+1.37</f>
        <v>17.57</v>
      </c>
    </row>
    <row r="113" spans="1:12" ht="15" x14ac:dyDescent="0.25">
      <c r="A113" s="23"/>
      <c r="B113" s="15"/>
      <c r="C113" s="11"/>
      <c r="D113" s="7" t="s">
        <v>30</v>
      </c>
      <c r="E113" s="51" t="s">
        <v>77</v>
      </c>
      <c r="F113" s="53" t="s">
        <v>69</v>
      </c>
      <c r="G113" s="43"/>
      <c r="H113" s="43"/>
      <c r="I113" s="43">
        <v>15</v>
      </c>
      <c r="J113" s="43">
        <v>59</v>
      </c>
      <c r="K113" s="44">
        <v>260</v>
      </c>
      <c r="L113" s="43">
        <v>3.07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482</v>
      </c>
      <c r="L114" s="43">
        <v>1.63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481</v>
      </c>
      <c r="L115" s="43">
        <v>1.63</v>
      </c>
    </row>
    <row r="116" spans="1:12" ht="15" x14ac:dyDescent="0.25">
      <c r="A116" s="23"/>
      <c r="B116" s="15"/>
      <c r="C116" s="11"/>
      <c r="D116" s="6"/>
      <c r="E116" s="51" t="s">
        <v>70</v>
      </c>
      <c r="F116" s="43">
        <v>60</v>
      </c>
      <c r="G116" s="43">
        <v>19</v>
      </c>
      <c r="H116" s="43">
        <v>2</v>
      </c>
      <c r="I116" s="43">
        <v>44</v>
      </c>
      <c r="J116" s="43">
        <v>206</v>
      </c>
      <c r="K116" s="44">
        <v>330</v>
      </c>
      <c r="L116" s="43">
        <v>7.73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48</v>
      </c>
      <c r="H118" s="19">
        <f t="shared" si="56"/>
        <v>37</v>
      </c>
      <c r="I118" s="19">
        <f t="shared" si="56"/>
        <v>144</v>
      </c>
      <c r="J118" s="19">
        <f t="shared" si="56"/>
        <v>1056</v>
      </c>
      <c r="K118" s="25"/>
      <c r="L118" s="19">
        <f t="shared" ref="L118" si="57">SUM(L109:L117)</f>
        <v>99.999999999999986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590</v>
      </c>
      <c r="G119" s="32">
        <f t="shared" ref="G119" si="58">G108+G118</f>
        <v>48</v>
      </c>
      <c r="H119" s="32">
        <f t="shared" ref="H119" si="59">H108+H118</f>
        <v>37</v>
      </c>
      <c r="I119" s="32">
        <f t="shared" ref="I119" si="60">I108+I118</f>
        <v>144</v>
      </c>
      <c r="J119" s="32">
        <f t="shared" ref="J119:L119" si="61">J108+J118</f>
        <v>1056</v>
      </c>
      <c r="K119" s="32"/>
      <c r="L119" s="32">
        <f t="shared" si="61"/>
        <v>99.999999999999986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72</v>
      </c>
      <c r="F129" s="43">
        <v>200</v>
      </c>
      <c r="G129" s="43">
        <v>5</v>
      </c>
      <c r="H129" s="43">
        <v>3</v>
      </c>
      <c r="I129" s="43">
        <v>37</v>
      </c>
      <c r="J129" s="43">
        <v>134</v>
      </c>
      <c r="K129" s="44">
        <v>47</v>
      </c>
      <c r="L129" s="43">
        <v>12.02</v>
      </c>
    </row>
    <row r="130" spans="1:12" ht="15" x14ac:dyDescent="0.25">
      <c r="A130" s="14"/>
      <c r="B130" s="15"/>
      <c r="C130" s="11"/>
      <c r="D130" s="7" t="s">
        <v>28</v>
      </c>
      <c r="E130" s="51" t="s">
        <v>73</v>
      </c>
      <c r="F130" s="43">
        <v>90</v>
      </c>
      <c r="G130" s="43">
        <v>26</v>
      </c>
      <c r="H130" s="43">
        <v>26</v>
      </c>
      <c r="I130" s="43">
        <v>1</v>
      </c>
      <c r="J130" s="43">
        <v>345</v>
      </c>
      <c r="K130" s="44">
        <v>212</v>
      </c>
      <c r="L130" s="43">
        <v>34.56</v>
      </c>
    </row>
    <row r="131" spans="1:12" ht="15" x14ac:dyDescent="0.25">
      <c r="A131" s="14"/>
      <c r="B131" s="15"/>
      <c r="C131" s="11"/>
      <c r="D131" s="7" t="s">
        <v>29</v>
      </c>
      <c r="E131" s="51" t="s">
        <v>56</v>
      </c>
      <c r="F131" s="43">
        <v>180</v>
      </c>
      <c r="G131" s="43">
        <v>4</v>
      </c>
      <c r="H131" s="43">
        <v>7</v>
      </c>
      <c r="I131" s="43">
        <v>43</v>
      </c>
      <c r="J131" s="43">
        <f>225+28</f>
        <v>253</v>
      </c>
      <c r="K131" s="52" t="s">
        <v>57</v>
      </c>
      <c r="L131" s="43">
        <v>12.94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1</v>
      </c>
      <c r="H132" s="43"/>
      <c r="I132" s="43">
        <v>29</v>
      </c>
      <c r="J132" s="43">
        <v>117</v>
      </c>
      <c r="K132" s="44">
        <v>274</v>
      </c>
      <c r="L132" s="43">
        <v>3.94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482</v>
      </c>
      <c r="L133" s="43">
        <v>1.63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481</v>
      </c>
      <c r="L134" s="43">
        <v>1.63</v>
      </c>
    </row>
    <row r="135" spans="1:12" ht="15" x14ac:dyDescent="0.25">
      <c r="A135" s="14"/>
      <c r="B135" s="15"/>
      <c r="C135" s="11"/>
      <c r="D135" s="6"/>
      <c r="E135" s="51" t="s">
        <v>74</v>
      </c>
      <c r="F135" s="43">
        <v>95</v>
      </c>
      <c r="G135" s="43">
        <v>8</v>
      </c>
      <c r="H135" s="43">
        <v>2</v>
      </c>
      <c r="I135" s="43">
        <v>7</v>
      </c>
      <c r="J135" s="43">
        <v>38</v>
      </c>
      <c r="K135" s="44"/>
      <c r="L135" s="43">
        <v>19.66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48</v>
      </c>
      <c r="H137" s="19">
        <f t="shared" si="64"/>
        <v>38</v>
      </c>
      <c r="I137" s="19">
        <f t="shared" si="64"/>
        <v>142</v>
      </c>
      <c r="J137" s="19">
        <f t="shared" si="64"/>
        <v>1012</v>
      </c>
      <c r="K137" s="25"/>
      <c r="L137" s="19">
        <f t="shared" ref="L137" si="65">SUM(L128:L136)</f>
        <v>86.379999999999981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825</v>
      </c>
      <c r="G138" s="32">
        <f t="shared" ref="G138" si="66">G127+G137</f>
        <v>48</v>
      </c>
      <c r="H138" s="32">
        <f t="shared" ref="H138" si="67">H127+H137</f>
        <v>38</v>
      </c>
      <c r="I138" s="32">
        <f t="shared" ref="I138" si="68">I127+I137</f>
        <v>142</v>
      </c>
      <c r="J138" s="32">
        <f t="shared" ref="J138:L138" si="69">J127+J137</f>
        <v>1012</v>
      </c>
      <c r="K138" s="32"/>
      <c r="L138" s="32">
        <f t="shared" si="69"/>
        <v>86.379999999999981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75</v>
      </c>
      <c r="F148" s="43">
        <v>200</v>
      </c>
      <c r="G148" s="43">
        <v>13</v>
      </c>
      <c r="H148" s="43">
        <v>4</v>
      </c>
      <c r="I148" s="43">
        <v>7</v>
      </c>
      <c r="J148" s="43">
        <v>116</v>
      </c>
      <c r="K148" s="44">
        <v>50</v>
      </c>
      <c r="L148" s="43">
        <v>24.23</v>
      </c>
    </row>
    <row r="149" spans="1:12" ht="15" x14ac:dyDescent="0.25">
      <c r="A149" s="23"/>
      <c r="B149" s="15"/>
      <c r="C149" s="11"/>
      <c r="D149" s="7" t="s">
        <v>28</v>
      </c>
      <c r="E149" s="51" t="s">
        <v>76</v>
      </c>
      <c r="F149" s="43">
        <v>90</v>
      </c>
      <c r="G149" s="43">
        <v>13</v>
      </c>
      <c r="H149" s="43">
        <v>19</v>
      </c>
      <c r="I149" s="43">
        <v>13</v>
      </c>
      <c r="J149" s="43">
        <v>280</v>
      </c>
      <c r="K149" s="44">
        <v>202</v>
      </c>
      <c r="L149" s="43">
        <v>32</v>
      </c>
    </row>
    <row r="150" spans="1:12" ht="15" x14ac:dyDescent="0.25">
      <c r="A150" s="23"/>
      <c r="B150" s="15"/>
      <c r="C150" s="11"/>
      <c r="D150" s="7" t="s">
        <v>29</v>
      </c>
      <c r="E150" s="51" t="s">
        <v>50</v>
      </c>
      <c r="F150" s="43">
        <v>180</v>
      </c>
      <c r="G150" s="43">
        <v>4</v>
      </c>
      <c r="H150" s="43">
        <v>10</v>
      </c>
      <c r="I150" s="43">
        <f>31+3</f>
        <v>34</v>
      </c>
      <c r="J150" s="43">
        <f>214+28</f>
        <v>242</v>
      </c>
      <c r="K150" s="52" t="s">
        <v>51</v>
      </c>
      <c r="L150" s="43">
        <f>16.2+1.08</f>
        <v>17.28</v>
      </c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/>
      <c r="H151" s="43"/>
      <c r="I151" s="43">
        <v>23</v>
      </c>
      <c r="J151" s="43">
        <v>92</v>
      </c>
      <c r="K151" s="44">
        <v>280</v>
      </c>
      <c r="L151" s="43">
        <v>3.9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</v>
      </c>
      <c r="H152" s="43"/>
      <c r="I152" s="43">
        <v>15</v>
      </c>
      <c r="J152" s="43">
        <v>71</v>
      </c>
      <c r="K152" s="44">
        <v>482</v>
      </c>
      <c r="L152" s="43">
        <v>1.63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/>
      <c r="I153" s="43">
        <v>10</v>
      </c>
      <c r="J153" s="43">
        <v>54</v>
      </c>
      <c r="K153" s="44">
        <v>481</v>
      </c>
      <c r="L153" s="43">
        <v>1.63</v>
      </c>
    </row>
    <row r="154" spans="1:12" ht="15" x14ac:dyDescent="0.25">
      <c r="A154" s="23"/>
      <c r="B154" s="15"/>
      <c r="C154" s="11"/>
      <c r="D154" s="6"/>
      <c r="E154" s="42" t="s">
        <v>48</v>
      </c>
      <c r="F154" s="43">
        <v>60</v>
      </c>
      <c r="G154" s="43">
        <v>5</v>
      </c>
      <c r="H154" s="43">
        <v>4</v>
      </c>
      <c r="I154" s="43">
        <v>35</v>
      </c>
      <c r="J154" s="43">
        <v>201</v>
      </c>
      <c r="K154" s="44">
        <v>307</v>
      </c>
      <c r="L154" s="43">
        <v>4.62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39</v>
      </c>
      <c r="H156" s="19">
        <f t="shared" si="72"/>
        <v>37</v>
      </c>
      <c r="I156" s="19">
        <f t="shared" si="72"/>
        <v>137</v>
      </c>
      <c r="J156" s="19">
        <f t="shared" si="72"/>
        <v>1056</v>
      </c>
      <c r="K156" s="25"/>
      <c r="L156" s="19">
        <f t="shared" ref="L156" si="73">SUM(L147:L155)</f>
        <v>85.29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790</v>
      </c>
      <c r="G157" s="32">
        <f t="shared" ref="G157" si="74">G146+G156</f>
        <v>39</v>
      </c>
      <c r="H157" s="32">
        <f t="shared" ref="H157" si="75">H146+H156</f>
        <v>37</v>
      </c>
      <c r="I157" s="32">
        <f t="shared" ref="I157" si="76">I146+I156</f>
        <v>137</v>
      </c>
      <c r="J157" s="32">
        <f t="shared" ref="J157:L157" si="77">J146+J156</f>
        <v>1056</v>
      </c>
      <c r="K157" s="32"/>
      <c r="L157" s="32">
        <f t="shared" si="77"/>
        <v>85.29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78</v>
      </c>
      <c r="F167" s="43">
        <v>200</v>
      </c>
      <c r="G167" s="43">
        <v>4</v>
      </c>
      <c r="H167" s="43">
        <v>7</v>
      </c>
      <c r="I167" s="43">
        <v>25</v>
      </c>
      <c r="J167" s="43">
        <v>114</v>
      </c>
      <c r="K167" s="44">
        <v>43</v>
      </c>
      <c r="L167" s="43">
        <v>13.93</v>
      </c>
    </row>
    <row r="168" spans="1:12" ht="15" x14ac:dyDescent="0.25">
      <c r="A168" s="23"/>
      <c r="B168" s="15"/>
      <c r="C168" s="11"/>
      <c r="D168" s="7" t="s">
        <v>28</v>
      </c>
      <c r="E168" s="51" t="s">
        <v>79</v>
      </c>
      <c r="F168" s="43">
        <v>90</v>
      </c>
      <c r="G168" s="43">
        <v>16</v>
      </c>
      <c r="H168" s="43">
        <v>11</v>
      </c>
      <c r="I168" s="43">
        <v>6</v>
      </c>
      <c r="J168" s="43">
        <v>185</v>
      </c>
      <c r="K168" s="44">
        <v>198</v>
      </c>
      <c r="L168" s="43">
        <v>34.47</v>
      </c>
    </row>
    <row r="169" spans="1:12" ht="15" x14ac:dyDescent="0.25">
      <c r="A169" s="23"/>
      <c r="B169" s="15"/>
      <c r="C169" s="11"/>
      <c r="D169" s="7" t="s">
        <v>29</v>
      </c>
      <c r="E169" s="51" t="s">
        <v>80</v>
      </c>
      <c r="F169" s="43">
        <v>180</v>
      </c>
      <c r="G169" s="43">
        <v>7</v>
      </c>
      <c r="H169" s="43">
        <v>9</v>
      </c>
      <c r="I169" s="43">
        <v>50</v>
      </c>
      <c r="J169" s="43">
        <f>281+28</f>
        <v>309</v>
      </c>
      <c r="K169" s="52" t="s">
        <v>81</v>
      </c>
      <c r="L169" s="43">
        <f>9.64+1.08+1</f>
        <v>11.72</v>
      </c>
    </row>
    <row r="170" spans="1:12" ht="15" x14ac:dyDescent="0.25">
      <c r="A170" s="23"/>
      <c r="B170" s="15"/>
      <c r="C170" s="11"/>
      <c r="D170" s="7" t="s">
        <v>30</v>
      </c>
      <c r="E170" s="51" t="s">
        <v>62</v>
      </c>
      <c r="F170" s="43">
        <v>200</v>
      </c>
      <c r="G170" s="43"/>
      <c r="H170" s="43"/>
      <c r="I170" s="43">
        <v>12</v>
      </c>
      <c r="J170" s="43">
        <v>49</v>
      </c>
      <c r="K170" s="44">
        <v>300</v>
      </c>
      <c r="L170" s="43">
        <v>1.8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482</v>
      </c>
      <c r="L171" s="43">
        <v>1.63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481</v>
      </c>
      <c r="L172" s="43">
        <v>1.63</v>
      </c>
    </row>
    <row r="173" spans="1:12" ht="15" x14ac:dyDescent="0.25">
      <c r="A173" s="23"/>
      <c r="B173" s="15"/>
      <c r="C173" s="11"/>
      <c r="D173" s="6"/>
      <c r="E173" s="51" t="s">
        <v>82</v>
      </c>
      <c r="F173" s="43">
        <v>50</v>
      </c>
      <c r="G173" s="43">
        <v>1</v>
      </c>
      <c r="H173" s="43">
        <v>2</v>
      </c>
      <c r="I173" s="43">
        <v>39</v>
      </c>
      <c r="J173" s="43">
        <v>117</v>
      </c>
      <c r="K173" s="44"/>
      <c r="L173" s="43">
        <v>21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</v>
      </c>
      <c r="H175" s="19">
        <f t="shared" si="80"/>
        <v>29</v>
      </c>
      <c r="I175" s="19">
        <f t="shared" si="80"/>
        <v>157</v>
      </c>
      <c r="J175" s="19">
        <f t="shared" si="80"/>
        <v>899</v>
      </c>
      <c r="K175" s="25"/>
      <c r="L175" s="19">
        <f t="shared" ref="L175" si="81">SUM(L166:L174)</f>
        <v>86.179999999999993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780</v>
      </c>
      <c r="G176" s="32">
        <f t="shared" ref="G176" si="82">G165+G175</f>
        <v>32</v>
      </c>
      <c r="H176" s="32">
        <f t="shared" ref="H176" si="83">H165+H175</f>
        <v>29</v>
      </c>
      <c r="I176" s="32">
        <f t="shared" ref="I176" si="84">I165+I175</f>
        <v>157</v>
      </c>
      <c r="J176" s="32">
        <f t="shared" ref="J176:L176" si="85">J165+J175</f>
        <v>899</v>
      </c>
      <c r="K176" s="32"/>
      <c r="L176" s="32">
        <f t="shared" si="85"/>
        <v>86.179999999999993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83</v>
      </c>
      <c r="F186" s="43">
        <v>200</v>
      </c>
      <c r="G186" s="43">
        <v>8</v>
      </c>
      <c r="H186" s="43">
        <v>12</v>
      </c>
      <c r="I186" s="43">
        <v>48</v>
      </c>
      <c r="J186" s="43">
        <v>128</v>
      </c>
      <c r="K186" s="44">
        <v>42</v>
      </c>
      <c r="L186" s="43">
        <v>22.43</v>
      </c>
    </row>
    <row r="187" spans="1:12" ht="15" x14ac:dyDescent="0.25">
      <c r="A187" s="23"/>
      <c r="B187" s="15"/>
      <c r="C187" s="11"/>
      <c r="D187" s="7" t="s">
        <v>28</v>
      </c>
      <c r="E187" s="51" t="s">
        <v>84</v>
      </c>
      <c r="F187" s="43">
        <v>90</v>
      </c>
      <c r="G187" s="43">
        <v>18</v>
      </c>
      <c r="H187" s="43">
        <v>21</v>
      </c>
      <c r="I187" s="43">
        <v>12</v>
      </c>
      <c r="J187" s="43">
        <v>310</v>
      </c>
      <c r="K187" s="44">
        <v>173</v>
      </c>
      <c r="L187" s="43">
        <v>34.56</v>
      </c>
    </row>
    <row r="188" spans="1:12" ht="15" x14ac:dyDescent="0.25">
      <c r="A188" s="23"/>
      <c r="B188" s="15"/>
      <c r="C188" s="11"/>
      <c r="D188" s="7" t="s">
        <v>29</v>
      </c>
      <c r="E188" s="42" t="s">
        <v>43</v>
      </c>
      <c r="F188" s="43">
        <f>150+30</f>
        <v>180</v>
      </c>
      <c r="G188" s="43">
        <f>14</f>
        <v>14</v>
      </c>
      <c r="H188" s="43">
        <f>9+2</f>
        <v>11</v>
      </c>
      <c r="I188" s="43">
        <f>72+3</f>
        <v>75</v>
      </c>
      <c r="J188" s="43">
        <f>423+28</f>
        <v>451</v>
      </c>
      <c r="K188" s="44" t="s">
        <v>44</v>
      </c>
      <c r="L188" s="43">
        <f>11.41+1.08</f>
        <v>12.49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/>
      <c r="H189" s="43"/>
      <c r="I189" s="43">
        <v>23</v>
      </c>
      <c r="J189" s="43">
        <v>92</v>
      </c>
      <c r="K189" s="44">
        <v>280</v>
      </c>
      <c r="L189" s="43">
        <v>3.9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482</v>
      </c>
      <c r="L190" s="43">
        <v>1.63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481</v>
      </c>
      <c r="L191" s="43">
        <v>1.63</v>
      </c>
    </row>
    <row r="192" spans="1:12" ht="15" x14ac:dyDescent="0.25">
      <c r="A192" s="23"/>
      <c r="B192" s="15"/>
      <c r="C192" s="11"/>
      <c r="D192" s="6"/>
      <c r="E192" s="51" t="s">
        <v>71</v>
      </c>
      <c r="F192" s="43">
        <v>130</v>
      </c>
      <c r="G192" s="43">
        <v>4</v>
      </c>
      <c r="H192" s="43">
        <v>3</v>
      </c>
      <c r="I192" s="43">
        <v>10</v>
      </c>
      <c r="J192" s="43">
        <v>47</v>
      </c>
      <c r="K192" s="44"/>
      <c r="L192" s="43">
        <v>20.36</v>
      </c>
    </row>
    <row r="193" spans="1:12" ht="15" x14ac:dyDescent="0.25">
      <c r="A193" s="23"/>
      <c r="B193" s="15"/>
      <c r="C193" s="11"/>
      <c r="D193" s="6"/>
      <c r="E193" s="42" t="s">
        <v>86</v>
      </c>
      <c r="F193" s="43">
        <v>60</v>
      </c>
      <c r="G193" s="43">
        <v>4</v>
      </c>
      <c r="H193" s="43">
        <v>10</v>
      </c>
      <c r="I193" s="43">
        <v>34</v>
      </c>
      <c r="J193" s="43">
        <v>240</v>
      </c>
      <c r="K193" s="44">
        <v>312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8">SUM(G185:G193)</f>
        <v>52</v>
      </c>
      <c r="H194" s="19">
        <f t="shared" si="88"/>
        <v>57</v>
      </c>
      <c r="I194" s="19">
        <f t="shared" si="88"/>
        <v>227</v>
      </c>
      <c r="J194" s="19">
        <f t="shared" si="88"/>
        <v>1393</v>
      </c>
      <c r="K194" s="25"/>
      <c r="L194" s="19">
        <f t="shared" ref="L194" si="89">SUM(L185:L193)</f>
        <v>97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920</v>
      </c>
      <c r="G195" s="32">
        <f t="shared" ref="G195" si="90">G184+G194</f>
        <v>52</v>
      </c>
      <c r="H195" s="32">
        <f t="shared" ref="H195" si="91">H184+H194</f>
        <v>57</v>
      </c>
      <c r="I195" s="32">
        <f t="shared" ref="I195" si="92">I184+I194</f>
        <v>227</v>
      </c>
      <c r="J195" s="32">
        <f t="shared" ref="J195:L195" si="93">J184+J194</f>
        <v>1393</v>
      </c>
      <c r="K195" s="32"/>
      <c r="L195" s="32">
        <f t="shared" si="93"/>
        <v>97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825.5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50.88</v>
      </c>
      <c r="H196" s="34">
        <f t="shared" si="94"/>
        <v>40.58</v>
      </c>
      <c r="I196" s="34">
        <f t="shared" si="94"/>
        <v>162.9</v>
      </c>
      <c r="J196" s="34">
        <f t="shared" si="94"/>
        <v>1136.48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90.357999999999976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2024-02-13T08:37:44Z</dcterms:modified>
</cp:coreProperties>
</file>